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C:\Users\Vic\Desktop\ООН. Загальні протоколи\Онлайн-тренінг\"/>
    </mc:Choice>
  </mc:AlternateContent>
  <xr:revisionPtr revIDLastSave="1" documentId="13_ncr:1_{DE5199F4-456E-487D-BE5F-953421927AB5}" xr6:coauthVersionLast="47" xr6:coauthVersionMax="47" xr10:uidLastSave="{234AFC32-D379-42AE-AA44-C9659D8C263F}"/>
  <bookViews>
    <workbookView xWindow="-120" yWindow="-120" windowWidth="20640" windowHeight="11160" xr2:uid="{00000000-000D-0000-FFFF-FFFF00000000}"/>
  </bookViews>
  <sheets>
    <sheet name="Розрахунок" sheetId="1" r:id="rId1"/>
    <sheet name="Виноси елементів. Культури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K2" i="1" s="1"/>
  <c r="G2" i="1"/>
  <c r="H2" i="1" s="1"/>
  <c r="I2" i="1" s="1"/>
  <c r="L2" i="1" s="1"/>
  <c r="D11" i="1" s="1"/>
  <c r="D12" i="1" s="1"/>
  <c r="E18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G3" i="1"/>
  <c r="H3" i="1" s="1"/>
  <c r="I3" i="1" s="1"/>
  <c r="L3" i="1" s="1"/>
  <c r="G4" i="1"/>
  <c r="H4" i="1" s="1"/>
  <c r="I4" i="1" s="1"/>
  <c r="L4" i="1" s="1"/>
  <c r="D14" i="1" s="1"/>
  <c r="G5" i="1"/>
  <c r="H5" i="1" s="1"/>
  <c r="I5" i="1" s="1"/>
  <c r="L5" i="1" s="1"/>
  <c r="G6" i="1"/>
  <c r="H6" i="1" s="1"/>
  <c r="I6" i="1" s="1"/>
  <c r="L6" i="1" s="1"/>
  <c r="G7" i="1"/>
  <c r="H7" i="1" s="1"/>
  <c r="I7" i="1" s="1"/>
  <c r="L7" i="1" s="1"/>
  <c r="G8" i="1"/>
  <c r="H8" i="1" s="1"/>
  <c r="I8" i="1" s="1"/>
  <c r="E12" i="1" l="1"/>
  <c r="D15" i="1"/>
  <c r="E15" i="1" s="1"/>
  <c r="L8" i="1"/>
  <c r="D17" i="1" s="1"/>
</calcChain>
</file>

<file path=xl/sharedStrings.xml><?xml version="1.0" encoding="utf-8"?>
<sst xmlns="http://schemas.openxmlformats.org/spreadsheetml/2006/main" count="70" uniqueCount="38">
  <si>
    <t>Соняшник</t>
  </si>
  <si>
    <t>Винос поживн комп в кг/га</t>
  </si>
  <si>
    <t>Вміст в грунті (аналіз), мг/кг</t>
  </si>
  <si>
    <t>Щільність, кг/м3</t>
  </si>
  <si>
    <t>Площа поля, м2</t>
  </si>
  <si>
    <t>глибина, м</t>
  </si>
  <si>
    <t>Обєм грунту, м3</t>
  </si>
  <si>
    <t>Маса грунту, кг</t>
  </si>
  <si>
    <t>Маса пож елемента, кг</t>
  </si>
  <si>
    <t>Винос пож елемента кг, 40 га, на 1 тонну</t>
  </si>
  <si>
    <t>Розрах на 4 т</t>
  </si>
  <si>
    <t>Баланс</t>
  </si>
  <si>
    <t>Азот (N)</t>
  </si>
  <si>
    <t>дефіцит</t>
  </si>
  <si>
    <t>Фосфор (Р2О5)</t>
  </si>
  <si>
    <t>достатньо</t>
  </si>
  <si>
    <t>Калій (К2О)</t>
  </si>
  <si>
    <t>Залізо (Fe)</t>
  </si>
  <si>
    <t>Марганець (Mn)</t>
  </si>
  <si>
    <t>Цинк (Zn)</t>
  </si>
  <si>
    <t>Купрум, мідь (Cu)</t>
  </si>
  <si>
    <t>РЕКОМЕНДАЦІЇ</t>
  </si>
  <si>
    <t>Осн внес</t>
  </si>
  <si>
    <t>6-10 лист</t>
  </si>
  <si>
    <t>цвіт і зав</t>
  </si>
  <si>
    <t>Азот  (N)</t>
  </si>
  <si>
    <t>на 1 га</t>
  </si>
  <si>
    <t>Калієва селітра , т</t>
  </si>
  <si>
    <t xml:space="preserve">Калій (К2О) </t>
  </si>
  <si>
    <t>врахув кал селітри</t>
  </si>
  <si>
    <t>-</t>
  </si>
  <si>
    <t>калієва селітра закриває потребу!</t>
  </si>
  <si>
    <t>Хелат-мідь , 100 г/л</t>
  </si>
  <si>
    <t>2,05 л</t>
  </si>
  <si>
    <t xml:space="preserve">В аналізованому грунті дуже виражений дефіцит азоту та калію для вирощування соняшнику із запланованою врожайністю 40 ц/га, а також мікроелементу міді. Для закриття дефіциту азоту та калію необхідно на весні внесення калієвої селітри 3,25 т на 1 га. Для закриття дефіциту міді - використання будь-якого хелатного мікродобрива Хелат-Мідь (100 г/л) у фазу 6-8 листків у кількості 2,0 л на 1 га. Також грунт має підвищену кислотність(рН 5,7), тому, рекомендується внесення 250 г гашеного вапна з розрахунком на 1 м2 (250 кг на 1 га). </t>
  </si>
  <si>
    <t>Соняшник, 40ц/га</t>
  </si>
  <si>
    <t>Пшениця, 60ц/га</t>
  </si>
  <si>
    <t>Ячмінь, 60 ц/га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</si>
</sst>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164" fontId="2" fillId="0" borderId="0" xfId="0" applyNumberFormat="1" applyFont="1"/>
    <xf numFmtId="2" fontId="1" fillId="0" borderId="0" xfId="0" applyNumberFormat="1" applyFont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3" workbookViewId="0">
      <selection activeCell="C2" sqref="C2:C8"/>
    </sheetView>
  </sheetViews>
  <sheetFormatPr defaultRowHeight="15"/>
  <cols>
    <col min="1" max="1" width="21.42578125" customWidth="1"/>
    <col min="2" max="2" width="15" customWidth="1"/>
    <col min="3" max="3" width="13.28515625" customWidth="1"/>
    <col min="4" max="4" width="15.7109375" customWidth="1"/>
    <col min="5" max="5" width="13.28515625" customWidth="1"/>
    <col min="8" max="8" width="11.7109375" customWidth="1"/>
    <col min="9" max="9" width="11.5703125" customWidth="1"/>
    <col min="10" max="10" width="11.42578125" customWidth="1"/>
    <col min="13" max="13" width="12" customWidth="1"/>
  </cols>
  <sheetData>
    <row r="1" spans="1:13" s="3" customFormat="1" ht="60.7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3" t="s">
        <v>11</v>
      </c>
    </row>
    <row r="2" spans="1:13" s="6" customFormat="1" ht="12.75">
      <c r="A2" s="6" t="s">
        <v>12</v>
      </c>
      <c r="B2" s="7">
        <v>180</v>
      </c>
      <c r="C2" s="6">
        <v>78</v>
      </c>
      <c r="D2" s="6">
        <v>1200</v>
      </c>
      <c r="E2" s="6">
        <v>400000</v>
      </c>
      <c r="F2" s="6">
        <v>0.3</v>
      </c>
      <c r="G2" s="6">
        <f>E2*F2</f>
        <v>120000</v>
      </c>
      <c r="H2" s="6">
        <f>G2*D2</f>
        <v>144000000</v>
      </c>
      <c r="I2" s="8">
        <f>H2*C2*0.000001</f>
        <v>11232</v>
      </c>
      <c r="J2" s="6">
        <f>B2*40</f>
        <v>7200</v>
      </c>
      <c r="K2" s="9">
        <f xml:space="preserve"> J2*4</f>
        <v>28800</v>
      </c>
      <c r="L2" s="6">
        <f>I2-K2</f>
        <v>-17568</v>
      </c>
      <c r="M2" s="9" t="s">
        <v>13</v>
      </c>
    </row>
    <row r="3" spans="1:13" s="6" customFormat="1" ht="12.75">
      <c r="A3" s="6" t="s">
        <v>14</v>
      </c>
      <c r="B3" s="7">
        <v>85</v>
      </c>
      <c r="C3" s="6">
        <v>118</v>
      </c>
      <c r="D3" s="6">
        <v>1200</v>
      </c>
      <c r="E3" s="6">
        <v>400000</v>
      </c>
      <c r="F3" s="6">
        <v>0.3</v>
      </c>
      <c r="G3" s="6">
        <f t="shared" ref="G3:G8" si="0">E3*F3</f>
        <v>120000</v>
      </c>
      <c r="H3" s="6">
        <f t="shared" ref="H3:H8" si="1">G3*D3</f>
        <v>144000000</v>
      </c>
      <c r="I3" s="8">
        <f t="shared" ref="I3:I8" si="2">H3*C3*0.000001</f>
        <v>16992</v>
      </c>
      <c r="J3" s="6">
        <f t="shared" ref="J3:J8" si="3">B3*40</f>
        <v>3400</v>
      </c>
      <c r="K3" s="9">
        <f t="shared" ref="K3:K8" si="4" xml:space="preserve"> J3*4</f>
        <v>13600</v>
      </c>
      <c r="L3" s="6">
        <f t="shared" ref="L3:L8" si="5">I3-K3</f>
        <v>3392</v>
      </c>
      <c r="M3" s="10" t="s">
        <v>15</v>
      </c>
    </row>
    <row r="4" spans="1:13" s="6" customFormat="1" ht="12.75">
      <c r="A4" s="6" t="s">
        <v>16</v>
      </c>
      <c r="B4" s="7">
        <v>475</v>
      </c>
      <c r="C4" s="6">
        <v>164</v>
      </c>
      <c r="D4" s="6">
        <v>1200</v>
      </c>
      <c r="E4" s="6">
        <v>400000</v>
      </c>
      <c r="F4" s="6">
        <v>0.3</v>
      </c>
      <c r="G4" s="6">
        <f t="shared" si="0"/>
        <v>120000</v>
      </c>
      <c r="H4" s="6">
        <f t="shared" si="1"/>
        <v>144000000</v>
      </c>
      <c r="I4" s="8">
        <f t="shared" si="2"/>
        <v>23616</v>
      </c>
      <c r="J4" s="6">
        <f t="shared" si="3"/>
        <v>19000</v>
      </c>
      <c r="K4" s="9">
        <f t="shared" si="4"/>
        <v>76000</v>
      </c>
      <c r="L4" s="6">
        <f t="shared" si="5"/>
        <v>-52384</v>
      </c>
      <c r="M4" s="9" t="s">
        <v>13</v>
      </c>
    </row>
    <row r="5" spans="1:13" s="6" customFormat="1" ht="12.75">
      <c r="A5" s="6" t="s">
        <v>17</v>
      </c>
      <c r="B5" s="7">
        <v>0.36</v>
      </c>
      <c r="C5" s="6">
        <v>3.43</v>
      </c>
      <c r="D5" s="6">
        <v>1200</v>
      </c>
      <c r="E5" s="6">
        <v>400000</v>
      </c>
      <c r="F5" s="6">
        <v>0.3</v>
      </c>
      <c r="G5" s="6">
        <f t="shared" si="0"/>
        <v>120000</v>
      </c>
      <c r="H5" s="6">
        <f t="shared" si="1"/>
        <v>144000000</v>
      </c>
      <c r="I5" s="8">
        <f t="shared" si="2"/>
        <v>493.91999999999996</v>
      </c>
      <c r="J5" s="6">
        <f t="shared" si="3"/>
        <v>14.399999999999999</v>
      </c>
      <c r="K5" s="9">
        <f t="shared" si="4"/>
        <v>57.599999999999994</v>
      </c>
      <c r="L5" s="6">
        <f t="shared" si="5"/>
        <v>436.31999999999994</v>
      </c>
      <c r="M5" s="10" t="s">
        <v>15</v>
      </c>
    </row>
    <row r="6" spans="1:13" s="6" customFormat="1" ht="12.75">
      <c r="A6" s="6" t="s">
        <v>18</v>
      </c>
      <c r="B6" s="7">
        <v>0.25</v>
      </c>
      <c r="C6" s="6">
        <v>13.99</v>
      </c>
      <c r="D6" s="6">
        <v>1200</v>
      </c>
      <c r="E6" s="6">
        <v>400000</v>
      </c>
      <c r="F6" s="6">
        <v>0.3</v>
      </c>
      <c r="G6" s="6">
        <f t="shared" si="0"/>
        <v>120000</v>
      </c>
      <c r="H6" s="6">
        <f t="shared" si="1"/>
        <v>144000000</v>
      </c>
      <c r="I6" s="8">
        <f t="shared" si="2"/>
        <v>2014.56</v>
      </c>
      <c r="J6" s="6">
        <f t="shared" si="3"/>
        <v>10</v>
      </c>
      <c r="K6" s="9">
        <f t="shared" si="4"/>
        <v>40</v>
      </c>
      <c r="L6" s="6">
        <f t="shared" si="5"/>
        <v>1974.56</v>
      </c>
      <c r="M6" s="10" t="s">
        <v>15</v>
      </c>
    </row>
    <row r="7" spans="1:13" s="6" customFormat="1" ht="12.75">
      <c r="A7" s="6" t="s">
        <v>19</v>
      </c>
      <c r="B7" s="7">
        <v>0.22</v>
      </c>
      <c r="C7" s="6">
        <v>0.26</v>
      </c>
      <c r="D7" s="6">
        <v>1200</v>
      </c>
      <c r="E7" s="6">
        <v>400000</v>
      </c>
      <c r="F7" s="6">
        <v>0.3</v>
      </c>
      <c r="G7" s="6">
        <f t="shared" si="0"/>
        <v>120000</v>
      </c>
      <c r="H7" s="6">
        <f t="shared" si="1"/>
        <v>144000000</v>
      </c>
      <c r="I7" s="8">
        <f t="shared" si="2"/>
        <v>37.44</v>
      </c>
      <c r="J7" s="6">
        <f t="shared" si="3"/>
        <v>8.8000000000000007</v>
      </c>
      <c r="K7" s="9">
        <f t="shared" si="4"/>
        <v>35.200000000000003</v>
      </c>
      <c r="L7" s="6">
        <f t="shared" si="5"/>
        <v>2.2399999999999949</v>
      </c>
      <c r="M7" s="10" t="s">
        <v>15</v>
      </c>
    </row>
    <row r="8" spans="1:13" s="6" customFormat="1" ht="12.75">
      <c r="A8" s="6" t="s">
        <v>20</v>
      </c>
      <c r="B8" s="7">
        <v>0.06</v>
      </c>
      <c r="C8" s="6">
        <v>0.01</v>
      </c>
      <c r="D8" s="6">
        <v>1200</v>
      </c>
      <c r="E8" s="6">
        <v>400000</v>
      </c>
      <c r="F8" s="6">
        <v>0.3</v>
      </c>
      <c r="G8" s="6">
        <f t="shared" si="0"/>
        <v>120000</v>
      </c>
      <c r="H8" s="6">
        <f t="shared" si="1"/>
        <v>144000000</v>
      </c>
      <c r="I8" s="8">
        <f t="shared" si="2"/>
        <v>1.44</v>
      </c>
      <c r="J8" s="6">
        <f t="shared" si="3"/>
        <v>2.4</v>
      </c>
      <c r="K8" s="9">
        <f t="shared" si="4"/>
        <v>9.6</v>
      </c>
      <c r="L8" s="6">
        <f t="shared" si="5"/>
        <v>-8.16</v>
      </c>
      <c r="M8" s="9" t="s">
        <v>13</v>
      </c>
    </row>
    <row r="10" spans="1:13" s="1" customFormat="1">
      <c r="B10" s="3"/>
      <c r="C10" s="22" t="s">
        <v>21</v>
      </c>
      <c r="D10" s="22"/>
      <c r="E10" s="22"/>
      <c r="F10" s="11" t="s">
        <v>22</v>
      </c>
      <c r="G10" s="12" t="s">
        <v>23</v>
      </c>
      <c r="H10" s="13" t="s">
        <v>24</v>
      </c>
      <c r="I10" s="3"/>
      <c r="J10" s="3"/>
      <c r="K10" s="3"/>
    </row>
    <row r="11" spans="1:13">
      <c r="B11" s="23" t="s">
        <v>25</v>
      </c>
      <c r="C11" s="23"/>
      <c r="D11" s="14">
        <f>L2</f>
        <v>-17568</v>
      </c>
      <c r="E11" s="15" t="s">
        <v>26</v>
      </c>
      <c r="F11" s="16"/>
      <c r="G11" s="17"/>
      <c r="H11" s="18"/>
      <c r="I11" s="15"/>
      <c r="J11" s="15"/>
      <c r="K11" s="15"/>
    </row>
    <row r="12" spans="1:13">
      <c r="B12" s="33" t="s">
        <v>27</v>
      </c>
      <c r="C12" s="33"/>
      <c r="D12" s="19">
        <f>-(D11/0.135)/1000</f>
        <v>130.13333333333333</v>
      </c>
      <c r="E12" s="20">
        <f>D12/40</f>
        <v>3.253333333333333</v>
      </c>
      <c r="F12" s="16">
        <v>2.2000000000000002</v>
      </c>
      <c r="G12" s="17">
        <v>0.5</v>
      </c>
      <c r="H12" s="18">
        <v>0.5</v>
      </c>
      <c r="I12" s="15"/>
      <c r="J12" s="15"/>
      <c r="K12" s="15"/>
    </row>
    <row r="13" spans="1:13">
      <c r="B13" s="15"/>
      <c r="C13" s="15"/>
      <c r="D13" s="15"/>
      <c r="E13" s="15"/>
      <c r="F13" s="16"/>
      <c r="G13" s="17"/>
      <c r="H13" s="18"/>
      <c r="I13" s="15"/>
      <c r="J13" s="15"/>
      <c r="K13" s="15"/>
    </row>
    <row r="14" spans="1:13">
      <c r="B14" s="23" t="s">
        <v>28</v>
      </c>
      <c r="C14" s="23"/>
      <c r="D14" s="15">
        <f>L4</f>
        <v>-52384</v>
      </c>
      <c r="E14" s="15"/>
      <c r="F14" s="16"/>
      <c r="G14" s="17"/>
      <c r="H14" s="18"/>
      <c r="I14" s="15"/>
      <c r="J14" s="15"/>
      <c r="K14" s="15"/>
    </row>
    <row r="15" spans="1:13">
      <c r="B15" s="33" t="s">
        <v>29</v>
      </c>
      <c r="C15" s="33"/>
      <c r="D15" s="15">
        <f>D12*1000*0.45</f>
        <v>58560</v>
      </c>
      <c r="E15" s="20">
        <f>-(D15+D14)/1000</f>
        <v>-6.1760000000000002</v>
      </c>
      <c r="F15" s="16" t="s">
        <v>30</v>
      </c>
      <c r="G15" s="17" t="s">
        <v>30</v>
      </c>
      <c r="H15" s="18" t="s">
        <v>30</v>
      </c>
      <c r="I15" s="23" t="s">
        <v>31</v>
      </c>
      <c r="J15" s="23"/>
      <c r="K15" s="23"/>
    </row>
    <row r="16" spans="1:13">
      <c r="B16" s="15"/>
      <c r="C16" s="15"/>
      <c r="D16" s="15"/>
      <c r="E16" s="15"/>
      <c r="F16" s="16"/>
      <c r="G16" s="17"/>
      <c r="H16" s="18"/>
      <c r="I16" s="15"/>
      <c r="J16" s="15"/>
      <c r="K16" s="15"/>
    </row>
    <row r="17" spans="2:11">
      <c r="B17" s="23" t="s">
        <v>20</v>
      </c>
      <c r="C17" s="23"/>
      <c r="D17" s="7">
        <f>L8</f>
        <v>-8.16</v>
      </c>
      <c r="E17" s="15"/>
      <c r="F17" s="16"/>
      <c r="G17" s="17"/>
      <c r="H17" s="18"/>
      <c r="I17" s="15"/>
      <c r="J17" s="15"/>
      <c r="K17" s="15"/>
    </row>
    <row r="18" spans="2:11">
      <c r="B18" s="23" t="s">
        <v>32</v>
      </c>
      <c r="C18" s="23"/>
      <c r="D18" s="6">
        <v>82</v>
      </c>
      <c r="E18" s="7">
        <f>D18/40</f>
        <v>2.0499999999999998</v>
      </c>
      <c r="F18" s="16"/>
      <c r="G18" s="21" t="s">
        <v>33</v>
      </c>
      <c r="H18" s="18"/>
      <c r="I18" s="15"/>
      <c r="J18" s="15"/>
      <c r="K18" s="15"/>
    </row>
    <row r="19" spans="2:11"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2:11">
      <c r="B20" s="15"/>
      <c r="C20" s="24" t="s">
        <v>34</v>
      </c>
      <c r="D20" s="25"/>
      <c r="E20" s="25"/>
      <c r="F20" s="25"/>
      <c r="G20" s="25"/>
      <c r="H20" s="26"/>
      <c r="I20" s="15"/>
      <c r="J20" s="15"/>
      <c r="K20" s="15"/>
    </row>
    <row r="21" spans="2:11">
      <c r="B21" s="15"/>
      <c r="C21" s="27"/>
      <c r="D21" s="28"/>
      <c r="E21" s="28"/>
      <c r="F21" s="28"/>
      <c r="G21" s="28"/>
      <c r="H21" s="29"/>
      <c r="I21" s="15"/>
      <c r="J21" s="15"/>
      <c r="K21" s="15"/>
    </row>
    <row r="22" spans="2:11">
      <c r="B22" s="15"/>
      <c r="C22" s="27"/>
      <c r="D22" s="28"/>
      <c r="E22" s="28"/>
      <c r="F22" s="28"/>
      <c r="G22" s="28"/>
      <c r="H22" s="29"/>
      <c r="I22" s="15"/>
      <c r="J22" s="15"/>
      <c r="K22" s="15"/>
    </row>
    <row r="23" spans="2:11">
      <c r="B23" s="15"/>
      <c r="C23" s="27"/>
      <c r="D23" s="28"/>
      <c r="E23" s="28"/>
      <c r="F23" s="28"/>
      <c r="G23" s="28"/>
      <c r="H23" s="29"/>
      <c r="I23" s="15"/>
      <c r="J23" s="15"/>
      <c r="K23" s="15"/>
    </row>
    <row r="24" spans="2:11" ht="27" customHeight="1">
      <c r="B24" s="15"/>
      <c r="C24" s="30"/>
      <c r="D24" s="31"/>
      <c r="E24" s="31"/>
      <c r="F24" s="31"/>
      <c r="G24" s="31"/>
      <c r="H24" s="32"/>
      <c r="I24" s="15"/>
      <c r="J24" s="15"/>
      <c r="K24" s="15"/>
    </row>
  </sheetData>
  <mergeCells count="9">
    <mergeCell ref="C10:E10"/>
    <mergeCell ref="I15:K15"/>
    <mergeCell ref="C20:H24"/>
    <mergeCell ref="B11:C11"/>
    <mergeCell ref="B12:C12"/>
    <mergeCell ref="B14:C14"/>
    <mergeCell ref="B15:C15"/>
    <mergeCell ref="B17:C17"/>
    <mergeCell ref="B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8720-CB5B-4350-899D-8EB9204716E9}">
  <dimension ref="A1:H8"/>
  <sheetViews>
    <sheetView workbookViewId="0">
      <selection activeCell="D13" sqref="D13"/>
    </sheetView>
  </sheetViews>
  <sheetFormatPr defaultRowHeight="15"/>
  <cols>
    <col min="1" max="1" width="16.140625" customWidth="1"/>
    <col min="2" max="2" width="11.140625" customWidth="1"/>
    <col min="4" max="4" width="17.42578125" customWidth="1"/>
    <col min="7" max="7" width="15.5703125" customWidth="1"/>
  </cols>
  <sheetData>
    <row r="1" spans="1:8" ht="51.75">
      <c r="A1" s="2" t="s">
        <v>35</v>
      </c>
      <c r="B1" s="2" t="s">
        <v>1</v>
      </c>
      <c r="D1" s="2" t="s">
        <v>36</v>
      </c>
      <c r="E1" s="2" t="s">
        <v>1</v>
      </c>
      <c r="G1" s="2" t="s">
        <v>37</v>
      </c>
      <c r="H1" s="2" t="s">
        <v>1</v>
      </c>
    </row>
    <row r="2" spans="1:8">
      <c r="A2" s="6" t="s">
        <v>12</v>
      </c>
      <c r="B2" s="7">
        <v>180</v>
      </c>
      <c r="D2" s="6" t="s">
        <v>12</v>
      </c>
      <c r="E2" s="7">
        <v>190</v>
      </c>
      <c r="G2" s="6" t="s">
        <v>12</v>
      </c>
      <c r="H2" s="7">
        <v>180</v>
      </c>
    </row>
    <row r="3" spans="1:8">
      <c r="A3" s="6" t="s">
        <v>14</v>
      </c>
      <c r="B3" s="7">
        <v>85</v>
      </c>
      <c r="D3" s="6" t="s">
        <v>14</v>
      </c>
      <c r="E3" s="7">
        <v>70</v>
      </c>
      <c r="G3" s="6" t="s">
        <v>14</v>
      </c>
      <c r="H3" s="7">
        <v>90</v>
      </c>
    </row>
    <row r="4" spans="1:8">
      <c r="A4" s="6" t="s">
        <v>16</v>
      </c>
      <c r="B4" s="7">
        <v>475</v>
      </c>
      <c r="D4" s="6" t="s">
        <v>16</v>
      </c>
      <c r="E4" s="7">
        <v>100</v>
      </c>
      <c r="G4" s="6" t="s">
        <v>16</v>
      </c>
      <c r="H4" s="7">
        <v>180</v>
      </c>
    </row>
    <row r="5" spans="1:8">
      <c r="A5" s="6" t="s">
        <v>17</v>
      </c>
      <c r="B5" s="7">
        <v>0.36</v>
      </c>
      <c r="D5" s="6" t="s">
        <v>17</v>
      </c>
      <c r="E5" s="7">
        <v>0.27</v>
      </c>
      <c r="G5" s="6" t="s">
        <v>17</v>
      </c>
      <c r="H5" s="7">
        <v>1.5</v>
      </c>
    </row>
    <row r="6" spans="1:8">
      <c r="A6" s="6" t="s">
        <v>18</v>
      </c>
      <c r="B6" s="7">
        <v>0.25</v>
      </c>
      <c r="D6" s="6" t="s">
        <v>18</v>
      </c>
      <c r="E6" s="7">
        <v>8.2000000000000003E-2</v>
      </c>
      <c r="G6" s="6" t="s">
        <v>18</v>
      </c>
      <c r="H6" s="7">
        <v>0.5</v>
      </c>
    </row>
    <row r="7" spans="1:8">
      <c r="A7" s="6" t="s">
        <v>19</v>
      </c>
      <c r="B7" s="7">
        <v>0.22</v>
      </c>
      <c r="D7" s="6" t="s">
        <v>19</v>
      </c>
      <c r="E7" s="7">
        <v>0.06</v>
      </c>
      <c r="G7" s="6" t="s">
        <v>19</v>
      </c>
      <c r="H7" s="7">
        <v>0.15</v>
      </c>
    </row>
    <row r="8" spans="1:8">
      <c r="A8" s="6" t="s">
        <v>20</v>
      </c>
      <c r="B8" s="7">
        <v>0.06</v>
      </c>
      <c r="D8" s="6" t="s">
        <v>20</v>
      </c>
      <c r="E8" s="7">
        <v>0.03</v>
      </c>
      <c r="G8" s="6" t="s">
        <v>20</v>
      </c>
      <c r="H8" s="7">
        <v>0.7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 xmlns="1abed0d3-f1cc-49b8-bcd0-0eae97159ed0" xsi:nil="true"/>
    <TaxCatchAll xmlns="9fbc9d56-a17b-42f1-976b-8e43a0751baf" xsi:nil="true"/>
    <lcf76f155ced4ddcb4097134ff3c332f xmlns="1abed0d3-f1cc-49b8-bcd0-0eae97159e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524A6E6C840479CED072A9D62D3BB" ma:contentTypeVersion="15" ma:contentTypeDescription="Create a new document." ma:contentTypeScope="" ma:versionID="5eafffd9f864e0e9b8eb69d7c1e26aa9">
  <xsd:schema xmlns:xsd="http://www.w3.org/2001/XMLSchema" xmlns:xs="http://www.w3.org/2001/XMLSchema" xmlns:p="http://schemas.microsoft.com/office/2006/metadata/properties" xmlns:ns2="1abed0d3-f1cc-49b8-bcd0-0eae97159ed0" xmlns:ns3="9fbc9d56-a17b-42f1-976b-8e43a0751baf" targetNamespace="http://schemas.microsoft.com/office/2006/metadata/properties" ma:root="true" ma:fieldsID="55e9e3f19bf4cbb68b783c5a184d05ad" ns2:_="" ns3:_="">
    <xsd:import namespace="1abed0d3-f1cc-49b8-bcd0-0eae97159ed0"/>
    <xsd:import namespace="9fbc9d56-a17b-42f1-976b-8e43a0751b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ed0d3-f1cc-49b8-bcd0-0eae97159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acc4dc2-1d7d-4ba2-9bc5-748c4ad50a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Number" ma:index="22" nillable="true" ma:displayName="Number" ma:format="Dropdown" ma:internalName="Numb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c9d56-a17b-42f1-976b-8e43a0751b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6d28ae-b42d-4479-a546-61af40358eda}" ma:internalName="TaxCatchAll" ma:showField="CatchAllData" ma:web="9fbc9d56-a17b-42f1-976b-8e43a0751b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85105-D3C9-4249-A9C2-05BA3332BC59}"/>
</file>

<file path=customXml/itemProps2.xml><?xml version="1.0" encoding="utf-8"?>
<ds:datastoreItem xmlns:ds="http://schemas.openxmlformats.org/officeDocument/2006/customXml" ds:itemID="{CC408ACD-0B05-4BDF-86CF-966D386026FA}"/>
</file>

<file path=customXml/itemProps3.xml><?xml version="1.0" encoding="utf-8"?>
<ds:datastoreItem xmlns:ds="http://schemas.openxmlformats.org/officeDocument/2006/customXml" ds:itemID="{D785109F-22C8-42C5-A379-A9484F48C5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</dc:creator>
  <cp:keywords/>
  <dc:description/>
  <cp:lastModifiedBy>Olha VOROPAI</cp:lastModifiedBy>
  <cp:revision/>
  <dcterms:created xsi:type="dcterms:W3CDTF">2015-06-05T18:17:20Z</dcterms:created>
  <dcterms:modified xsi:type="dcterms:W3CDTF">2026-03-23T13:56:03Z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0x0101002FC524A6E6C840479CED072A9D62D3BB</vt:lpwstr>
  </property>
  <property fmtid="{D5CDD505-2E9C-101B-9397-08002B2CF9AE}" pid="3" name="MSIP_Label_2a3a108f-898d-4589-9ebc-7ee3b46df9b8_Enabled">
    <vt:lpwstr>true</vt:lpwstr>
  </property>
  <property fmtid="{D5CDD505-2E9C-101B-9397-08002B2CF9AE}" pid="4" name="MSIP_Label_2a3a108f-898d-4589-9ebc-7ee3b46df9b8_SetDate">
    <vt:lpwstr>2026-03-23T13:55:30Z</vt:lpwstr>
  </property>
  <property fmtid="{D5CDD505-2E9C-101B-9397-08002B2CF9AE}" pid="5" name="MSIP_Label_2a3a108f-898d-4589-9ebc-7ee3b46df9b8_Method">
    <vt:lpwstr>Standard</vt:lpwstr>
  </property>
  <property fmtid="{D5CDD505-2E9C-101B-9397-08002B2CF9AE}" pid="6" name="MSIP_Label_2a3a108f-898d-4589-9ebc-7ee3b46df9b8_Name">
    <vt:lpwstr>Official use only</vt:lpwstr>
  </property>
  <property fmtid="{D5CDD505-2E9C-101B-9397-08002B2CF9AE}" pid="7" name="MSIP_Label_2a3a108f-898d-4589-9ebc-7ee3b46df9b8_SiteId">
    <vt:lpwstr>462ad9ae-d7d9-4206-b874-71b1e079776f</vt:lpwstr>
  </property>
  <property fmtid="{D5CDD505-2E9C-101B-9397-08002B2CF9AE}" pid="8" name="MSIP_Label_2a3a108f-898d-4589-9ebc-7ee3b46df9b8_ActionId">
    <vt:lpwstr>428394f6-005c-4781-9d9e-491f1faea2d3</vt:lpwstr>
  </property>
  <property fmtid="{D5CDD505-2E9C-101B-9397-08002B2CF9AE}" pid="9" name="MSIP_Label_2a3a108f-898d-4589-9ebc-7ee3b46df9b8_ContentBits">
    <vt:lpwstr>0</vt:lpwstr>
  </property>
  <property fmtid="{D5CDD505-2E9C-101B-9397-08002B2CF9AE}" pid="10" name="MSIP_Label_2a3a108f-898d-4589-9ebc-7ee3b46df9b8_Tag">
    <vt:lpwstr>10, 3, 0, 2</vt:lpwstr>
  </property>
  <property fmtid="{D5CDD505-2E9C-101B-9397-08002B2CF9AE}" pid="11" name="MediaServiceImageTags">
    <vt:lpwstr/>
  </property>
</Properties>
</file>